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igene Dateien\Geschaeftsbericht\2016\Download Dateien\"/>
    </mc:Choice>
  </mc:AlternateContent>
  <bookViews>
    <workbookView xWindow="0" yWindow="0" windowWidth="20496" windowHeight="7440"/>
  </bookViews>
  <sheets>
    <sheet name="Gesamtergebnis-Rechnung Seite 1" sheetId="45" r:id="rId1"/>
    <sheet name="Gesamtergebnis-Rechnung Seite 2" sheetId="46" r:id="rId2"/>
  </sheets>
  <externalReferences>
    <externalReference r:id="rId3"/>
    <externalReference r:id="rId4"/>
    <externalReference r:id="rId5"/>
    <externalReference r:id="rId6"/>
  </externalReferences>
  <definedNames>
    <definedName name="bj" localSheetId="0">[1]Daten!$C$3</definedName>
    <definedName name="bj" localSheetId="1">[2]Daten!$C$3</definedName>
    <definedName name="bj">[1]Daten!$C$3</definedName>
    <definedName name="bx" localSheetId="0">[3]Daten!$C$3</definedName>
    <definedName name="bx" localSheetId="1">[4]Daten!$C$3</definedName>
    <definedName name="bx">[3]Daten!$C$3</definedName>
    <definedName name="_xlnm.Print_Area" localSheetId="0">'Gesamtergebnis-Rechnung Seite 1'!$A$1:$L$39</definedName>
    <definedName name="_xlnm.Print_Area" localSheetId="1">'Gesamtergebnis-Rechnung Seite 2'!$A$1:$I$23</definedName>
    <definedName name="vjwort" localSheetId="0">[3]Daten!$C$5</definedName>
    <definedName name="vjwort" localSheetId="1">[4]Daten!$C$5</definedName>
    <definedName name="vjwort">[3]Daten!$C$5</definedName>
    <definedName name="wg" localSheetId="0">[1]Daten!$C$11</definedName>
    <definedName name="wg" localSheetId="1">[2]Daten!$C$11</definedName>
    <definedName name="wg">[1]Daten!$C$11</definedName>
    <definedName name="wk" localSheetId="0">[1]Daten!$C$10</definedName>
    <definedName name="wk" localSheetId="1">[2]Daten!$C$10</definedName>
    <definedName name="wk">[1]Daten!$C$10</definedName>
    <definedName name="xs" localSheetId="0">[3]Daten!$C$11</definedName>
    <definedName name="xs" localSheetId="1">[4]Daten!$C$11</definedName>
    <definedName name="xs">[3]Daten!$C$11</definedName>
  </definedNames>
  <calcPr calcId="152511"/>
</workbook>
</file>

<file path=xl/calcChain.xml><?xml version="1.0" encoding="utf-8"?>
<calcChain xmlns="http://schemas.openxmlformats.org/spreadsheetml/2006/main">
  <c r="I29" i="45" l="1"/>
  <c r="G29" i="45"/>
  <c r="I25" i="45"/>
  <c r="G25" i="45"/>
  <c r="I20" i="45"/>
  <c r="I20" i="46" l="1"/>
  <c r="I16" i="46"/>
  <c r="I15" i="46"/>
  <c r="I12" i="46"/>
  <c r="K32" i="45"/>
  <c r="K37" i="45"/>
  <c r="K35" i="45"/>
  <c r="K33" i="45"/>
  <c r="K31" i="45"/>
  <c r="K30" i="45"/>
  <c r="K27" i="45"/>
  <c r="K23" i="45"/>
  <c r="K22" i="45"/>
  <c r="K19" i="45"/>
  <c r="K18" i="45"/>
  <c r="K15" i="45"/>
  <c r="K14" i="45"/>
  <c r="K12" i="45"/>
  <c r="E19" i="46"/>
  <c r="G19" i="46"/>
  <c r="I19" i="46" s="1"/>
  <c r="E22" i="46"/>
  <c r="I22" i="46" s="1"/>
  <c r="G22" i="46"/>
  <c r="G18" i="45"/>
  <c r="G20" i="45" s="1"/>
  <c r="G28" i="45"/>
  <c r="K28" i="45" s="1"/>
  <c r="G16" i="45"/>
  <c r="K16" i="45" s="1"/>
  <c r="I35" i="45"/>
  <c r="G35" i="45"/>
  <c r="I16" i="45"/>
  <c r="I36" i="45"/>
  <c r="I39" i="45" s="1"/>
  <c r="G36" i="45" l="1"/>
  <c r="K29" i="45"/>
  <c r="G39" i="45" l="1"/>
  <c r="K39" i="45" s="1"/>
  <c r="K36" i="45"/>
</calcChain>
</file>

<file path=xl/sharedStrings.xml><?xml version="1.0" encoding="utf-8"?>
<sst xmlns="http://schemas.openxmlformats.org/spreadsheetml/2006/main" count="83" uniqueCount="67">
  <si>
    <t>5.</t>
  </si>
  <si>
    <t>2.</t>
  </si>
  <si>
    <t>3.</t>
  </si>
  <si>
    <t>4.</t>
  </si>
  <si>
    <t>1.</t>
  </si>
  <si>
    <t>6.</t>
  </si>
  <si>
    <t>Anhang-Nr.</t>
  </si>
  <si>
    <t>Umsatzerlöse</t>
  </si>
  <si>
    <t>7.</t>
  </si>
  <si>
    <t>9.</t>
  </si>
  <si>
    <t>10.</t>
  </si>
  <si>
    <t>11.</t>
  </si>
  <si>
    <t>Ergebnis der gewöhnlichen Geschäftstätigkeit</t>
  </si>
  <si>
    <t>12.</t>
  </si>
  <si>
    <t>13.</t>
  </si>
  <si>
    <t>14.</t>
  </si>
  <si>
    <t>15.</t>
  </si>
  <si>
    <t>16.</t>
  </si>
  <si>
    <t>Latente Steuern</t>
  </si>
  <si>
    <t>Sonstige Zinsen und ähnliche Erträge</t>
  </si>
  <si>
    <t>Zinsen und ähnliche Aufwendungen</t>
  </si>
  <si>
    <t>Erhöhung/ Verminderung des Bestands an fertigen und unfertigen Erzeugnissen</t>
  </si>
  <si>
    <t>Andere aktivierte Eigenleistungen</t>
  </si>
  <si>
    <t xml:space="preserve">Gesamtleistung </t>
  </si>
  <si>
    <t xml:space="preserve">Materialaufwand </t>
  </si>
  <si>
    <t xml:space="preserve">Personalaufwand </t>
  </si>
  <si>
    <t xml:space="preserve">Abschreibungen auf immaterielle Vermögenswerte </t>
  </si>
  <si>
    <t xml:space="preserve">des Anlagevermögens und Sachanlagen </t>
  </si>
  <si>
    <t xml:space="preserve"> Betriebsergebnis (EBIT) </t>
  </si>
  <si>
    <t>-</t>
  </si>
  <si>
    <t xml:space="preserve">Abschreibungen auf Finanzanlagen und auf Wertpapiere des Umlaufsvermögens </t>
  </si>
  <si>
    <t>17.</t>
  </si>
  <si>
    <t xml:space="preserve">Finanzergebnis </t>
  </si>
  <si>
    <t>18.</t>
  </si>
  <si>
    <t>19.</t>
  </si>
  <si>
    <t>Steuern vom Einkommen und vom Ertrag</t>
  </si>
  <si>
    <t>8.</t>
  </si>
  <si>
    <t>Konzernjahresüberschuss</t>
  </si>
  <si>
    <t>für die Zeit vom 1. Januar bis 31. Dezember 2016</t>
  </si>
  <si>
    <t>a) Löhne und Gehälter</t>
  </si>
  <si>
    <t>Erträge aus Beteiligungen</t>
  </si>
  <si>
    <t>2015</t>
  </si>
  <si>
    <t>Konzern - Gesamtergebnisrechnung FRoSTA Aktiengesellschaft nach IFRS</t>
  </si>
  <si>
    <t>2016</t>
  </si>
  <si>
    <t>Anteile andere Gesellschafter</t>
  </si>
  <si>
    <t>Zurechnung des Gesamtergebnisses an die Eigentümer des Mutterunternehmens</t>
  </si>
  <si>
    <t>Gesamtergebnis</t>
  </si>
  <si>
    <t xml:space="preserve">3. </t>
  </si>
  <si>
    <t>b) Posten, die in den Gewinn oder Verlust umgegliedert wurden oder werden können</t>
  </si>
  <si>
    <t>Versicherungsmathematische Gewinne und Verlust</t>
  </si>
  <si>
    <t>Sonstiges Ergebnis</t>
  </si>
  <si>
    <t>a) Posten, die nie in den Gewinn oder Verlust umgegliedert werden</t>
  </si>
  <si>
    <t>darauf entfallene Ertragsteuern</t>
  </si>
  <si>
    <t>Gewinne und Verlust aus Umrechnung der Abschlüsse ausländischer Tochterunternehmen</t>
  </si>
  <si>
    <t>kEUR</t>
  </si>
  <si>
    <t>Veränderung</t>
  </si>
  <si>
    <t>Sonstige Erträge</t>
  </si>
  <si>
    <t>a) Aufwendungen für Roh-, Hilfs- und Betriebsstoffe und für bezogene Waren</t>
  </si>
  <si>
    <t>b) Aufwendungen für bezogene Leistungen</t>
  </si>
  <si>
    <t>b) Soziale Abgaben und Aufwendungen für Altersversorgung und für Unterstützung</t>
  </si>
  <si>
    <t xml:space="preserve">Sonstige Aufwendungen </t>
  </si>
  <si>
    <t>%</t>
  </si>
  <si>
    <t>&gt;100,0</t>
  </si>
  <si>
    <t>&gt;-100,0</t>
  </si>
  <si>
    <t>davon aus Altersversorgung kEUR 9 (2015: kEUR 10)</t>
  </si>
  <si>
    <t>davon Finanzierungsaufwendungen kEUR 728 (2015: kEUR 937)  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</si>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</sst>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0"/>
    <numFmt numFmtId="165" formatCode="###\ ###\ ##0.00"/>
    <numFmt numFmtId="166" formatCode="###\ ##0"/>
    <numFmt numFmtId="167" formatCode="##"/>
    <numFmt numFmtId="168" formatCode="_-* #,##0.00\ [$€-1]_-;\-* #,##0.00\ [$€-1]_-;_-* &quot;-&quot;??\ [$€-1]_-"/>
    <numFmt numFmtId="169" formatCode="0.0"/>
    <numFmt numFmtId="170" formatCode="#,##0.0"/>
    <numFmt numFmtId="171" formatCode="0.0%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6" fillId="0" borderId="0" xfId="4" applyFont="1" applyAlignment="1">
      <alignment horizontal="centerContinuous"/>
    </xf>
    <xf numFmtId="4" fontId="6" fillId="0" borderId="0" xfId="4" applyNumberFormat="1" applyFont="1" applyAlignment="1">
      <alignment horizontal="centerContinuous"/>
    </xf>
    <xf numFmtId="166" fontId="6" fillId="0" borderId="0" xfId="4" applyNumberFormat="1" applyFont="1" applyAlignment="1">
      <alignment horizontal="centerContinuous"/>
    </xf>
    <xf numFmtId="0" fontId="6" fillId="0" borderId="0" xfId="4" applyFont="1"/>
    <xf numFmtId="0" fontId="3" fillId="0" borderId="0" xfId="4" applyFont="1" applyAlignment="1">
      <alignment horizontal="centerContinuous" vertical="top"/>
    </xf>
    <xf numFmtId="0" fontId="1" fillId="0" borderId="1" xfId="4" applyBorder="1"/>
    <xf numFmtId="4" fontId="1" fillId="0" borderId="1" xfId="4" applyNumberFormat="1" applyBorder="1"/>
    <xf numFmtId="166" fontId="1" fillId="0" borderId="1" xfId="4" applyNumberFormat="1" applyBorder="1"/>
    <xf numFmtId="0" fontId="1" fillId="0" borderId="0" xfId="4" applyBorder="1"/>
    <xf numFmtId="0" fontId="1" fillId="0" borderId="0" xfId="4"/>
    <xf numFmtId="4" fontId="1" fillId="0" borderId="0" xfId="4" applyNumberFormat="1" applyBorder="1"/>
    <xf numFmtId="166" fontId="1" fillId="0" borderId="0" xfId="4" applyNumberFormat="1" applyBorder="1"/>
    <xf numFmtId="0" fontId="3" fillId="0" borderId="0" xfId="4" applyFont="1" applyAlignment="1">
      <alignment horizontal="center"/>
    </xf>
    <xf numFmtId="0" fontId="1" fillId="0" borderId="0" xfId="4" applyAlignment="1">
      <alignment horizontal="centerContinuous"/>
    </xf>
    <xf numFmtId="4" fontId="1" fillId="0" borderId="0" xfId="4" applyNumberFormat="1"/>
    <xf numFmtId="166" fontId="1" fillId="0" borderId="0" xfId="4" applyNumberFormat="1"/>
    <xf numFmtId="0" fontId="1" fillId="0" borderId="0" xfId="4" applyAlignment="1">
      <alignment horizontal="right"/>
    </xf>
    <xf numFmtId="165" fontId="1" fillId="0" borderId="0" xfId="4" applyNumberFormat="1"/>
    <xf numFmtId="0" fontId="1" fillId="0" borderId="0" xfId="4" applyFont="1"/>
    <xf numFmtId="0" fontId="8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49" fontId="1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2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165" fontId="1" fillId="0" borderId="0" xfId="4" applyNumberFormat="1" applyFont="1" applyBorder="1" applyAlignment="1">
      <alignment horizontal="right"/>
    </xf>
    <xf numFmtId="0" fontId="1" fillId="0" borderId="0" xfId="4" applyFont="1" applyAlignment="1">
      <alignment horizontal="centerContinuous"/>
    </xf>
    <xf numFmtId="0" fontId="1" fillId="0" borderId="0" xfId="4" applyFill="1"/>
    <xf numFmtId="167" fontId="11" fillId="0" borderId="0" xfId="4" applyNumberFormat="1" applyFont="1" applyAlignment="1">
      <alignment horizontal="center"/>
    </xf>
    <xf numFmtId="167" fontId="1" fillId="0" borderId="0" xfId="4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4" applyNumberFormat="1" applyFont="1" applyBorder="1"/>
    <xf numFmtId="0" fontId="1" fillId="0" borderId="0" xfId="4" applyFont="1" applyAlignment="1">
      <alignment horizontal="center"/>
    </xf>
    <xf numFmtId="166" fontId="4" fillId="0" borderId="0" xfId="4" applyNumberFormat="1" applyFont="1" applyAlignment="1">
      <alignment horizontal="left"/>
    </xf>
    <xf numFmtId="0" fontId="12" fillId="0" borderId="0" xfId="4" applyFont="1"/>
    <xf numFmtId="4" fontId="1" fillId="0" borderId="0" xfId="4" applyNumberFormat="1" applyFont="1"/>
    <xf numFmtId="4" fontId="1" fillId="0" borderId="0" xfId="4" applyNumberFormat="1" applyFont="1" applyBorder="1"/>
    <xf numFmtId="0" fontId="10" fillId="0" borderId="0" xfId="4" applyFont="1"/>
    <xf numFmtId="164" fontId="1" fillId="0" borderId="0" xfId="4" applyNumberFormat="1"/>
    <xf numFmtId="3" fontId="1" fillId="0" borderId="0" xfId="0" applyNumberFormat="1" applyFont="1" applyAlignment="1">
      <alignment horizontal="right"/>
    </xf>
    <xf numFmtId="0" fontId="1" fillId="0" borderId="0" xfId="4" applyAlignment="1"/>
    <xf numFmtId="0" fontId="10" fillId="0" borderId="0" xfId="4" applyFont="1" applyAlignment="1">
      <alignment horizontal="right"/>
    </xf>
    <xf numFmtId="1" fontId="10" fillId="0" borderId="0" xfId="4" applyNumberFormat="1" applyFont="1" applyBorder="1"/>
    <xf numFmtId="167" fontId="11" fillId="0" borderId="0" xfId="4" applyNumberFormat="1" applyFont="1" applyBorder="1" applyAlignment="1">
      <alignment horizontal="center"/>
    </xf>
    <xf numFmtId="165" fontId="1" fillId="0" borderId="0" xfId="4" applyNumberFormat="1" applyBorder="1"/>
    <xf numFmtId="0" fontId="10" fillId="0" borderId="2" xfId="4" applyFont="1" applyBorder="1" applyAlignment="1">
      <alignment horizontal="right"/>
    </xf>
    <xf numFmtId="0" fontId="10" fillId="0" borderId="2" xfId="4" applyFont="1" applyBorder="1"/>
    <xf numFmtId="0" fontId="1" fillId="0" borderId="2" xfId="4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1" xfId="4" applyNumberFormat="1" applyFont="1" applyBorder="1"/>
    <xf numFmtId="3" fontId="10" fillId="0" borderId="0" xfId="4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" fillId="0" borderId="0" xfId="4" applyNumberFormat="1" applyFont="1" applyBorder="1"/>
    <xf numFmtId="3" fontId="10" fillId="0" borderId="0" xfId="4" applyNumberFormat="1" applyFont="1" applyBorder="1"/>
    <xf numFmtId="0" fontId="1" fillId="0" borderId="0" xfId="4" quotePrefix="1"/>
    <xf numFmtId="0" fontId="1" fillId="0" borderId="0" xfId="4" applyAlignment="1">
      <alignment vertical="top"/>
    </xf>
    <xf numFmtId="0" fontId="1" fillId="0" borderId="0" xfId="4" applyFill="1" applyBorder="1"/>
    <xf numFmtId="3" fontId="10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0" fillId="0" borderId="0" xfId="0" applyNumberFormat="1" applyFont="1" applyAlignment="1">
      <alignment horizontal="right"/>
    </xf>
    <xf numFmtId="170" fontId="10" fillId="0" borderId="0" xfId="4" applyNumberFormat="1" applyFont="1" applyBorder="1"/>
    <xf numFmtId="3" fontId="1" fillId="0" borderId="0" xfId="4" applyNumberFormat="1"/>
    <xf numFmtId="169" fontId="1" fillId="0" borderId="0" xfId="4" applyNumberFormat="1"/>
    <xf numFmtId="170" fontId="1" fillId="0" borderId="0" xfId="4" applyNumberFormat="1" applyBorder="1"/>
    <xf numFmtId="170" fontId="10" fillId="0" borderId="0" xfId="4" applyNumberFormat="1" applyFont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171" fontId="1" fillId="0" borderId="0" xfId="2" applyNumberFormat="1" applyBorder="1"/>
    <xf numFmtId="0" fontId="1" fillId="0" borderId="0" xfId="4" applyFont="1" applyBorder="1"/>
    <xf numFmtId="170" fontId="5" fillId="0" borderId="0" xfId="0" applyNumberFormat="1" applyFont="1" applyBorder="1" applyAlignment="1">
      <alignment horizontal="right"/>
    </xf>
    <xf numFmtId="170" fontId="1" fillId="0" borderId="0" xfId="2" applyNumberFormat="1" applyBorder="1"/>
    <xf numFmtId="170" fontId="1" fillId="0" borderId="0" xfId="2" applyNumberFormat="1" applyBorder="1" applyAlignment="1">
      <alignment horizontal="right"/>
    </xf>
    <xf numFmtId="170" fontId="10" fillId="0" borderId="0" xfId="2" applyNumberFormat="1" applyFont="1" applyBorder="1"/>
  </cellXfs>
  <cellStyles count="5">
    <cellStyle name="Euro" xfId="1"/>
    <cellStyle name="Prozent" xfId="2" builtinId="5"/>
    <cellStyle name="Standard" xfId="0" builtinId="0"/>
    <cellStyle name="Standard 2" xfId="3"/>
    <cellStyle name="Standard_Bi-G+V-AV-ZRT-Konzern-200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</xdr:row>
      <xdr:rowOff>247650</xdr:rowOff>
    </xdr:from>
    <xdr:to>
      <xdr:col>11</xdr:col>
      <xdr:colOff>95250</xdr:colOff>
      <xdr:row>4</xdr:row>
      <xdr:rowOff>69092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466725"/>
          <a:ext cx="2114550" cy="402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821055</xdr:colOff>
      <xdr:row>1</xdr:row>
      <xdr:rowOff>237606</xdr:rowOff>
    </xdr:from>
    <xdr:to>
      <xdr:col>8</xdr:col>
      <xdr:colOff>773430</xdr:colOff>
      <xdr:row>4</xdr:row>
      <xdr:rowOff>59048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0355" y="456681"/>
          <a:ext cx="2114550" cy="402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Eigene%20Dateien\Eigene%20Dateien\Tchibo\Tchibo%20Holding%20AG\39032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Eigene%20Dateien\Tchibo\Tchibo%20Holding%20AG\39032A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BDO\Arbeitspapiere\1%20Mandate\2005\Zertus\2004%20Konzern%20ZRT\3%20Konzernabschluss%202004\K03%20Summenabschluss%20mit%20Konsolidierungsbuchungen\12465B\12465Ba\12465B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O\Arbeitspapiere\1%20Mandate\2005\Zertus\2004%20Konzern%20ZRT\3%20Konzernabschluss%202004\K03%20Summenabschluss%20mit%20Konsolidierungsbuchungen\12465B\12465Ba\12465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 1 (Bilanz)"/>
      <sheetName val="Anl. 2 (GuV )"/>
      <sheetName val="Anl.3 (Entw. d. Anlageverm.)"/>
      <sheetName val="Anl. 6, Bl.1 (Ant.verb.Untern.)"/>
      <sheetName val="Anl. 6, Bl. 2 (Dividenden)"/>
      <sheetName val="Anl. 6, Bl. 2 (Vorabdividenden)"/>
      <sheetName val="Anl. 6, Bl. 3 (Dividenden 2)"/>
      <sheetName val="Anl. 7 (Entw. and. Rückst.)"/>
    </sheetNames>
    <sheetDataSet>
      <sheetData sheetId="0" refreshError="1">
        <row r="3">
          <cell r="C3">
            <v>2001</v>
          </cell>
        </row>
        <row r="10">
          <cell r="C10" t="str">
            <v>EUR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 1 (Bilanz)"/>
      <sheetName val="Anl. 2 (GuV )"/>
      <sheetName val="Anl.3 (Entw. d. Anlageverm.)"/>
      <sheetName val="Anl. 6, Bl.1 (Ant.verb.Untern.)"/>
      <sheetName val="Anl. 6, Bl. 2 (Dividenden)"/>
      <sheetName val="Anl. 6, Bl. 2 (Vorabdividenden)"/>
      <sheetName val="Anl. 6, Bl. 3 (Dividenden 2)"/>
      <sheetName val="Anl. 7 (Entw. and. Rückst.)"/>
    </sheetNames>
    <sheetDataSet>
      <sheetData sheetId="0" refreshError="1">
        <row r="3">
          <cell r="C3">
            <v>2001</v>
          </cell>
        </row>
        <row r="10">
          <cell r="C10" t="str">
            <v>EUR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III  Bl.1 GROSS"/>
      <sheetName val="Anl.III Bl. 2"/>
      <sheetName val="Anl.V Bl.3"/>
      <sheetName val="Tabelle (5)"/>
      <sheetName val="Tabelle (4)"/>
      <sheetName val="Tabelle (3)"/>
      <sheetName val="Tabelle (2)"/>
      <sheetName val="Tabelle"/>
    </sheetNames>
    <sheetDataSet>
      <sheetData sheetId="0" refreshError="1">
        <row r="3">
          <cell r="C3">
            <v>2004</v>
          </cell>
        </row>
        <row r="5">
          <cell r="C5" t="str">
            <v>Vorjahr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III  Bl.1 GROSS"/>
      <sheetName val="Anl.III Bl. 2"/>
      <sheetName val="Anl.V Bl.3"/>
      <sheetName val="Tabelle (5)"/>
      <sheetName val="Tabelle (4)"/>
      <sheetName val="Tabelle (3)"/>
      <sheetName val="Tabelle (2)"/>
      <sheetName val="Tabelle"/>
    </sheetNames>
    <sheetDataSet>
      <sheetData sheetId="0" refreshError="1">
        <row r="3">
          <cell r="C3">
            <v>2004</v>
          </cell>
        </row>
        <row r="5">
          <cell r="C5" t="str">
            <v>Vorjahr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showGridLines="0" tabSelected="1" zoomScale="80" zoomScaleNormal="80" workbookViewId="0">
      <selection activeCell="L1" sqref="A1:L39"/>
    </sheetView>
  </sheetViews>
  <sheetFormatPr baseColWidth="10" defaultColWidth="11.44140625" defaultRowHeight="13.2" x14ac:dyDescent="0.25"/>
  <cols>
    <col min="1" max="1" width="4.44140625" style="10" customWidth="1"/>
    <col min="2" max="2" width="2.88671875" style="10" customWidth="1"/>
    <col min="3" max="3" width="62.33203125" style="10" customWidth="1"/>
    <col min="4" max="4" width="3.109375" style="10" customWidth="1"/>
    <col min="5" max="5" width="11.109375" style="10" customWidth="1"/>
    <col min="6" max="6" width="4.33203125" style="10" customWidth="1"/>
    <col min="7" max="7" width="8.21875" style="15" bestFit="1" customWidth="1"/>
    <col min="8" max="8" width="4.109375" style="15" customWidth="1"/>
    <col min="9" max="9" width="8.21875" style="16" bestFit="1" customWidth="1"/>
    <col min="10" max="10" width="3.33203125" style="15" customWidth="1"/>
    <col min="11" max="11" width="11.5546875" style="16" bestFit="1" customWidth="1"/>
    <col min="12" max="12" width="1.6640625" style="10" customWidth="1"/>
    <col min="13" max="14" width="11.44140625" style="10"/>
    <col min="15" max="15" width="15" style="10" customWidth="1"/>
    <col min="16" max="16" width="21.109375" style="10" customWidth="1"/>
    <col min="17" max="16384" width="11.44140625" style="10"/>
  </cols>
  <sheetData>
    <row r="1" spans="1:15" s="4" customFormat="1" ht="17.399999999999999" x14ac:dyDescent="0.3">
      <c r="A1" s="24" t="s">
        <v>42</v>
      </c>
      <c r="B1" s="20"/>
      <c r="C1" s="1"/>
      <c r="D1" s="1"/>
      <c r="E1" s="1"/>
      <c r="F1" s="1"/>
      <c r="G1" s="2"/>
      <c r="H1" s="2"/>
      <c r="I1" s="3"/>
      <c r="J1" s="2"/>
      <c r="K1" s="3"/>
    </row>
    <row r="2" spans="1:15" s="4" customFormat="1" ht="22.5" customHeight="1" x14ac:dyDescent="0.3">
      <c r="A2" s="25"/>
      <c r="B2" s="21"/>
      <c r="C2" s="1"/>
      <c r="D2" s="1"/>
      <c r="E2" s="1"/>
      <c r="F2" s="1"/>
      <c r="G2" s="2"/>
      <c r="H2" s="2"/>
      <c r="I2" s="3"/>
      <c r="J2" s="2"/>
      <c r="K2" s="3"/>
    </row>
    <row r="3" spans="1:15" s="4" customFormat="1" ht="15.75" customHeight="1" x14ac:dyDescent="0.3">
      <c r="A3" s="27"/>
      <c r="B3" s="27"/>
      <c r="C3" s="1"/>
      <c r="D3" s="1"/>
      <c r="E3" s="1"/>
      <c r="F3" s="1"/>
      <c r="G3" s="2"/>
      <c r="H3" s="2"/>
      <c r="I3" s="3"/>
      <c r="J3" s="2"/>
      <c r="K3" s="3"/>
    </row>
    <row r="4" spans="1:15" s="4" customFormat="1" ht="8.25" customHeight="1" x14ac:dyDescent="0.3">
      <c r="A4" s="5"/>
      <c r="B4" s="5"/>
      <c r="C4" s="1"/>
      <c r="D4" s="1"/>
      <c r="E4" s="1"/>
      <c r="F4" s="1"/>
      <c r="G4" s="2"/>
      <c r="H4" s="2"/>
      <c r="I4" s="3"/>
      <c r="J4" s="2"/>
      <c r="K4" s="3"/>
    </row>
    <row r="5" spans="1:15" s="4" customFormat="1" ht="15.75" customHeight="1" x14ac:dyDescent="0.3">
      <c r="A5" s="27" t="s">
        <v>38</v>
      </c>
      <c r="B5" s="27"/>
      <c r="C5" s="1"/>
      <c r="D5" s="1"/>
      <c r="E5" s="1"/>
      <c r="F5" s="1"/>
      <c r="G5" s="2"/>
      <c r="H5" s="2"/>
      <c r="I5" s="3"/>
      <c r="J5" s="2"/>
      <c r="K5" s="3"/>
    </row>
    <row r="6" spans="1:15" ht="12.75" customHeight="1" x14ac:dyDescent="0.25">
      <c r="A6" s="6"/>
      <c r="B6" s="6"/>
      <c r="C6" s="6"/>
      <c r="D6" s="6"/>
      <c r="E6" s="6"/>
      <c r="F6" s="6"/>
      <c r="G6" s="7"/>
      <c r="H6" s="7"/>
      <c r="I6" s="8"/>
      <c r="J6" s="7"/>
      <c r="K6" s="8"/>
      <c r="L6" s="6"/>
    </row>
    <row r="7" spans="1:15" ht="12" customHeight="1" x14ac:dyDescent="0.25">
      <c r="A7" s="9"/>
      <c r="B7" s="9"/>
      <c r="C7" s="9"/>
      <c r="D7" s="9"/>
      <c r="E7" s="9"/>
      <c r="F7" s="9"/>
      <c r="G7" s="11"/>
      <c r="H7" s="11"/>
      <c r="I7" s="12"/>
      <c r="J7" s="11"/>
      <c r="K7" s="12"/>
    </row>
    <row r="8" spans="1:15" ht="12" customHeight="1" x14ac:dyDescent="0.25">
      <c r="A8" s="9"/>
      <c r="B8" s="9"/>
      <c r="C8" s="9"/>
      <c r="D8" s="9"/>
      <c r="E8" s="9"/>
      <c r="F8" s="9"/>
      <c r="G8" s="22" t="s">
        <v>43</v>
      </c>
      <c r="H8" s="11"/>
      <c r="I8" s="22" t="s">
        <v>41</v>
      </c>
      <c r="J8" s="11"/>
      <c r="K8" s="22" t="s">
        <v>55</v>
      </c>
    </row>
    <row r="9" spans="1:15" ht="13.8" x14ac:dyDescent="0.25">
      <c r="E9" s="23" t="s">
        <v>6</v>
      </c>
      <c r="F9" s="13"/>
      <c r="G9" s="33" t="s">
        <v>54</v>
      </c>
      <c r="H9" s="34"/>
      <c r="I9" s="33" t="s">
        <v>54</v>
      </c>
      <c r="J9" s="34"/>
      <c r="K9" s="33" t="s">
        <v>61</v>
      </c>
      <c r="L9" s="14"/>
    </row>
    <row r="10" spans="1:15" ht="6" customHeight="1" x14ac:dyDescent="0.25"/>
    <row r="11" spans="1:15" ht="18" customHeight="1" x14ac:dyDescent="0.25"/>
    <row r="12" spans="1:15" ht="18" customHeight="1" x14ac:dyDescent="0.25">
      <c r="A12" s="17" t="s">
        <v>4</v>
      </c>
      <c r="B12" s="10" t="s">
        <v>7</v>
      </c>
      <c r="E12" s="30">
        <v>39</v>
      </c>
      <c r="F12" s="18"/>
      <c r="G12" s="40">
        <v>466059.24235999997</v>
      </c>
      <c r="H12" s="36"/>
      <c r="I12" s="40">
        <v>439950</v>
      </c>
      <c r="J12" s="36"/>
      <c r="K12" s="61">
        <f>(G12-I12)/I12%</f>
        <v>5.9345931037617854</v>
      </c>
      <c r="N12" s="65"/>
      <c r="O12" s="66"/>
    </row>
    <row r="13" spans="1:15" ht="18" customHeight="1" x14ac:dyDescent="0.25">
      <c r="A13" s="17" t="s">
        <v>1</v>
      </c>
      <c r="B13" s="41" t="s">
        <v>21</v>
      </c>
      <c r="C13" s="41"/>
      <c r="E13" s="30"/>
      <c r="F13" s="18"/>
      <c r="G13" s="49">
        <v>1871</v>
      </c>
      <c r="H13" s="36"/>
      <c r="I13" s="49">
        <v>-1286</v>
      </c>
      <c r="J13" s="36"/>
      <c r="K13" s="62" t="s">
        <v>62</v>
      </c>
      <c r="L13" s="28"/>
      <c r="M13" s="28"/>
    </row>
    <row r="14" spans="1:15" ht="18" customHeight="1" x14ac:dyDescent="0.25">
      <c r="A14" s="17" t="s">
        <v>2</v>
      </c>
      <c r="B14" s="10" t="s">
        <v>22</v>
      </c>
      <c r="E14" s="30"/>
      <c r="F14" s="18"/>
      <c r="G14" s="40">
        <v>79</v>
      </c>
      <c r="H14" s="36"/>
      <c r="I14" s="40">
        <v>120</v>
      </c>
      <c r="J14" s="36"/>
      <c r="K14" s="61">
        <f t="shared" ref="K14:K23" si="0">(G14-I14)/I14%</f>
        <v>-34.166666666666671</v>
      </c>
      <c r="L14" s="28"/>
      <c r="M14" s="28"/>
    </row>
    <row r="15" spans="1:15" ht="18" customHeight="1" x14ac:dyDescent="0.25">
      <c r="A15" s="17" t="s">
        <v>3</v>
      </c>
      <c r="B15" s="10" t="s">
        <v>56</v>
      </c>
      <c r="E15" s="30">
        <v>40</v>
      </c>
      <c r="F15" s="18"/>
      <c r="G15" s="50">
        <v>9834.0630500000007</v>
      </c>
      <c r="H15" s="36"/>
      <c r="I15" s="50">
        <v>11151</v>
      </c>
      <c r="J15" s="36"/>
      <c r="K15" s="62">
        <f t="shared" si="0"/>
        <v>-11.810034526051469</v>
      </c>
      <c r="L15" s="28"/>
      <c r="M15" s="28"/>
    </row>
    <row r="16" spans="1:15" ht="18" customHeight="1" x14ac:dyDescent="0.25">
      <c r="A16" s="42" t="s">
        <v>0</v>
      </c>
      <c r="B16" s="38" t="s">
        <v>23</v>
      </c>
      <c r="C16" s="38"/>
      <c r="E16" s="30"/>
      <c r="F16" s="18"/>
      <c r="G16" s="51">
        <f>SUM(G12:G15)</f>
        <v>477843.30540999997</v>
      </c>
      <c r="H16" s="36"/>
      <c r="I16" s="51">
        <f>SUM(I12:I15)</f>
        <v>449935</v>
      </c>
      <c r="J16" s="36"/>
      <c r="K16" s="63">
        <f t="shared" si="0"/>
        <v>6.2027415982308485</v>
      </c>
      <c r="L16" s="28"/>
      <c r="M16" s="28"/>
    </row>
    <row r="17" spans="1:11" ht="18" customHeight="1" x14ac:dyDescent="0.25">
      <c r="A17" s="17" t="s">
        <v>5</v>
      </c>
      <c r="B17" s="10" t="s">
        <v>24</v>
      </c>
      <c r="E17" s="30"/>
      <c r="F17" s="18"/>
      <c r="G17" s="40"/>
      <c r="H17" s="36"/>
      <c r="I17" s="40"/>
      <c r="J17" s="36"/>
      <c r="K17" s="61"/>
    </row>
    <row r="18" spans="1:11" ht="18" customHeight="1" x14ac:dyDescent="0.25">
      <c r="A18" s="17"/>
      <c r="B18" s="10" t="s">
        <v>57</v>
      </c>
      <c r="E18" s="30"/>
      <c r="F18" s="18"/>
      <c r="G18" s="40">
        <f>-248597-1871-29632</f>
        <v>-280100</v>
      </c>
      <c r="H18" s="36"/>
      <c r="I18" s="40">
        <v>-266584</v>
      </c>
      <c r="J18" s="36"/>
      <c r="K18" s="61">
        <f t="shared" si="0"/>
        <v>5.0700717222338918</v>
      </c>
    </row>
    <row r="19" spans="1:11" ht="18" customHeight="1" x14ac:dyDescent="0.25">
      <c r="A19" s="17"/>
      <c r="B19" s="10" t="s">
        <v>58</v>
      </c>
      <c r="E19" s="30">
        <v>41</v>
      </c>
      <c r="F19" s="18"/>
      <c r="G19" s="50">
        <v>-9106</v>
      </c>
      <c r="H19" s="36"/>
      <c r="I19" s="50">
        <v>-9175</v>
      </c>
      <c r="J19" s="36"/>
      <c r="K19" s="61">
        <f t="shared" si="0"/>
        <v>-0.75204359673024523</v>
      </c>
    </row>
    <row r="20" spans="1:11" ht="18" customHeight="1" x14ac:dyDescent="0.25">
      <c r="A20" s="17"/>
      <c r="E20" s="30"/>
      <c r="F20" s="18"/>
      <c r="G20" s="40">
        <f>G18+G19</f>
        <v>-289206</v>
      </c>
      <c r="H20" s="40" t="s">
        <v>66</v>
      </c>
      <c r="I20" s="40">
        <f t="shared" ref="I20" si="1">I18+I19</f>
        <v>-275759</v>
      </c>
      <c r="J20" s="36"/>
      <c r="K20" s="61"/>
    </row>
    <row r="21" spans="1:11" ht="18" customHeight="1" x14ac:dyDescent="0.25">
      <c r="A21" s="17" t="s">
        <v>8</v>
      </c>
      <c r="B21" s="10" t="s">
        <v>25</v>
      </c>
      <c r="E21" s="30"/>
      <c r="F21" s="18"/>
      <c r="G21" s="40"/>
      <c r="H21" s="36"/>
      <c r="I21" s="40"/>
      <c r="J21" s="36"/>
      <c r="K21" s="61"/>
    </row>
    <row r="22" spans="1:11" ht="18" customHeight="1" x14ac:dyDescent="0.25">
      <c r="A22" s="17"/>
      <c r="B22" s="10" t="s">
        <v>39</v>
      </c>
      <c r="E22" s="30"/>
      <c r="F22" s="18"/>
      <c r="G22" s="40">
        <v>-58201</v>
      </c>
      <c r="H22" s="36"/>
      <c r="I22" s="40">
        <v>-54825</v>
      </c>
      <c r="J22" s="36"/>
      <c r="K22" s="61">
        <f t="shared" si="0"/>
        <v>6.1577747378020975</v>
      </c>
    </row>
    <row r="23" spans="1:11" ht="18" customHeight="1" x14ac:dyDescent="0.25">
      <c r="A23" s="17"/>
      <c r="B23" s="10" t="s">
        <v>59</v>
      </c>
      <c r="E23" s="30"/>
      <c r="F23" s="18"/>
      <c r="G23" s="40">
        <v>-10124</v>
      </c>
      <c r="H23" s="36"/>
      <c r="I23" s="40">
        <v>-9511</v>
      </c>
      <c r="J23" s="36"/>
      <c r="K23" s="61">
        <f t="shared" si="0"/>
        <v>6.4451687519714014</v>
      </c>
    </row>
    <row r="24" spans="1:11" ht="18" customHeight="1" x14ac:dyDescent="0.25">
      <c r="A24" s="17"/>
      <c r="B24" s="57" t="s">
        <v>29</v>
      </c>
      <c r="C24" s="10" t="s">
        <v>64</v>
      </c>
      <c r="E24" s="30"/>
      <c r="F24" s="18"/>
      <c r="G24" s="50"/>
      <c r="H24" s="36"/>
      <c r="I24" s="50"/>
      <c r="J24" s="36"/>
      <c r="K24" s="61"/>
    </row>
    <row r="25" spans="1:11" ht="18" customHeight="1" x14ac:dyDescent="0.25">
      <c r="A25" s="17"/>
      <c r="B25" s="57"/>
      <c r="E25" s="30"/>
      <c r="F25" s="18"/>
      <c r="G25" s="40">
        <f>G22+G23</f>
        <v>-68325</v>
      </c>
      <c r="H25" s="40" t="s">
        <v>66</v>
      </c>
      <c r="I25" s="40">
        <f t="shared" ref="H25:I25" si="2">I22+I23</f>
        <v>-64336</v>
      </c>
      <c r="J25" s="36"/>
      <c r="K25" s="61"/>
    </row>
    <row r="26" spans="1:11" ht="18" customHeight="1" x14ac:dyDescent="0.25">
      <c r="A26" s="17" t="s">
        <v>36</v>
      </c>
      <c r="B26" s="10" t="s">
        <v>26</v>
      </c>
      <c r="E26" s="30"/>
      <c r="F26" s="18"/>
      <c r="G26" s="40"/>
      <c r="H26" s="36"/>
      <c r="I26" s="40"/>
      <c r="J26" s="36"/>
      <c r="K26" s="61"/>
    </row>
    <row r="27" spans="1:11" ht="18" customHeight="1" x14ac:dyDescent="0.25">
      <c r="A27" s="17"/>
      <c r="B27" s="10" t="s">
        <v>27</v>
      </c>
      <c r="E27" s="30">
        <v>42</v>
      </c>
      <c r="F27" s="18"/>
      <c r="G27" s="40">
        <v>-12236</v>
      </c>
      <c r="H27" s="36"/>
      <c r="I27" s="40">
        <v>-12178</v>
      </c>
      <c r="J27" s="36"/>
      <c r="K27" s="61">
        <f t="shared" ref="K27:K33" si="3">(G27-I27)/I27%</f>
        <v>0.47626868122844473</v>
      </c>
    </row>
    <row r="28" spans="1:11" ht="18" customHeight="1" x14ac:dyDescent="0.25">
      <c r="A28" s="17" t="s">
        <v>9</v>
      </c>
      <c r="B28" s="10" t="s">
        <v>60</v>
      </c>
      <c r="E28" s="30">
        <v>43</v>
      </c>
      <c r="F28" s="18"/>
      <c r="G28" s="50">
        <f>-75968-499</f>
        <v>-76467</v>
      </c>
      <c r="H28" s="36"/>
      <c r="I28" s="50">
        <v>-71562</v>
      </c>
      <c r="J28" s="36"/>
      <c r="K28" s="62">
        <f t="shared" si="3"/>
        <v>6.8541963611972836</v>
      </c>
    </row>
    <row r="29" spans="1:11" ht="18" customHeight="1" x14ac:dyDescent="0.25">
      <c r="A29" s="42" t="s">
        <v>10</v>
      </c>
      <c r="B29" s="38" t="s">
        <v>28</v>
      </c>
      <c r="C29" s="38"/>
      <c r="E29" s="30"/>
      <c r="F29" s="18"/>
      <c r="G29" s="52">
        <f>G16+G20+G25+G27+G28</f>
        <v>31609.305409999972</v>
      </c>
      <c r="H29" s="56" t="s">
        <v>66</v>
      </c>
      <c r="I29" s="52">
        <f t="shared" ref="H29:I29" si="4">I16+I20+I25+I27+I28</f>
        <v>26100</v>
      </c>
      <c r="J29" s="36"/>
      <c r="K29" s="64">
        <f t="shared" si="3"/>
        <v>21.108449846743188</v>
      </c>
    </row>
    <row r="30" spans="1:11" ht="18" customHeight="1" x14ac:dyDescent="0.25">
      <c r="A30" s="17" t="s">
        <v>11</v>
      </c>
      <c r="B30" s="10" t="s">
        <v>40</v>
      </c>
      <c r="E30" s="30"/>
      <c r="F30" s="18"/>
      <c r="G30" s="40">
        <v>82</v>
      </c>
      <c r="H30" s="36"/>
      <c r="I30" s="40">
        <v>160</v>
      </c>
      <c r="J30" s="36"/>
      <c r="K30" s="61">
        <f t="shared" si="3"/>
        <v>-48.75</v>
      </c>
    </row>
    <row r="31" spans="1:11" ht="18" customHeight="1" x14ac:dyDescent="0.25">
      <c r="A31" s="17" t="s">
        <v>13</v>
      </c>
      <c r="B31" s="10" t="s">
        <v>19</v>
      </c>
      <c r="E31" s="30">
        <v>44</v>
      </c>
      <c r="F31" s="18"/>
      <c r="G31" s="40">
        <v>195</v>
      </c>
      <c r="H31" s="36"/>
      <c r="I31" s="40">
        <v>319</v>
      </c>
      <c r="J31" s="36"/>
      <c r="K31" s="61">
        <f t="shared" si="3"/>
        <v>-38.871473354231973</v>
      </c>
    </row>
    <row r="32" spans="1:11" ht="18" customHeight="1" x14ac:dyDescent="0.25">
      <c r="A32" s="17" t="s">
        <v>14</v>
      </c>
      <c r="B32" s="41" t="s">
        <v>30</v>
      </c>
      <c r="C32" s="41"/>
      <c r="E32" s="30"/>
      <c r="F32" s="18"/>
      <c r="G32" s="40">
        <v>0</v>
      </c>
      <c r="H32" s="36"/>
      <c r="I32" s="40">
        <v>-301</v>
      </c>
      <c r="J32" s="36"/>
      <c r="K32" s="61">
        <f>-(G32-I32)/I32%</f>
        <v>100</v>
      </c>
    </row>
    <row r="33" spans="1:16" x14ac:dyDescent="0.25">
      <c r="A33" s="17" t="s">
        <v>15</v>
      </c>
      <c r="B33" s="58" t="s">
        <v>20</v>
      </c>
      <c r="C33" s="58"/>
      <c r="E33" s="30">
        <v>44</v>
      </c>
      <c r="F33" s="18"/>
      <c r="G33" s="50">
        <v>-748</v>
      </c>
      <c r="H33" s="36"/>
      <c r="I33" s="50">
        <v>-949</v>
      </c>
      <c r="J33" s="36"/>
      <c r="K33" s="62">
        <f t="shared" si="3"/>
        <v>-21.180189673340358</v>
      </c>
    </row>
    <row r="34" spans="1:16" x14ac:dyDescent="0.25">
      <c r="A34" s="17"/>
      <c r="B34" s="10" t="s">
        <v>29</v>
      </c>
      <c r="C34" s="10" t="s">
        <v>65</v>
      </c>
      <c r="E34" s="29"/>
      <c r="F34" s="18"/>
      <c r="H34" s="36"/>
      <c r="J34" s="36"/>
      <c r="K34" s="67"/>
      <c r="P34" s="26"/>
    </row>
    <row r="35" spans="1:16" x14ac:dyDescent="0.25">
      <c r="A35" s="42" t="s">
        <v>16</v>
      </c>
      <c r="B35" s="38" t="s">
        <v>32</v>
      </c>
      <c r="C35" s="38"/>
      <c r="E35" s="29"/>
      <c r="F35" s="18"/>
      <c r="G35" s="53">
        <f>SUM(G30:G33)</f>
        <v>-471</v>
      </c>
      <c r="I35" s="53">
        <f>SUM(I30:I33)</f>
        <v>-771</v>
      </c>
      <c r="K35" s="68">
        <f>(G35-I35)/I35%</f>
        <v>-38.910505836575872</v>
      </c>
      <c r="P35" s="26"/>
    </row>
    <row r="36" spans="1:16" ht="18" customHeight="1" x14ac:dyDescent="0.25">
      <c r="A36" s="46" t="s">
        <v>17</v>
      </c>
      <c r="B36" s="47" t="s">
        <v>12</v>
      </c>
      <c r="C36" s="47"/>
      <c r="D36" s="48"/>
      <c r="E36" s="44"/>
      <c r="F36" s="45"/>
      <c r="G36" s="54">
        <f>SUM(G29+G35)</f>
        <v>31138.305409999972</v>
      </c>
      <c r="H36" s="37"/>
      <c r="I36" s="54">
        <f>SUM(I29+I35)</f>
        <v>25329</v>
      </c>
      <c r="J36" s="37"/>
      <c r="K36" s="69">
        <f>(G36-I36)/I36%</f>
        <v>22.93539188282195</v>
      </c>
      <c r="N36" s="39"/>
    </row>
    <row r="37" spans="1:16" x14ac:dyDescent="0.25">
      <c r="A37" s="17" t="s">
        <v>31</v>
      </c>
      <c r="B37" s="10" t="s">
        <v>35</v>
      </c>
      <c r="E37" s="30">
        <v>45</v>
      </c>
      <c r="F37" s="18"/>
      <c r="G37" s="40">
        <v>-10243</v>
      </c>
      <c r="H37" s="37"/>
      <c r="I37" s="40">
        <v>-7244</v>
      </c>
      <c r="J37" s="37"/>
      <c r="K37" s="61">
        <f>(G37-I37)/I37%</f>
        <v>41.399779127553842</v>
      </c>
    </row>
    <row r="38" spans="1:16" x14ac:dyDescent="0.25">
      <c r="A38" s="17" t="s">
        <v>33</v>
      </c>
      <c r="B38" s="10" t="s">
        <v>18</v>
      </c>
      <c r="E38" s="30">
        <v>46</v>
      </c>
      <c r="F38" s="18"/>
      <c r="G38" s="55">
        <v>673</v>
      </c>
      <c r="H38" s="37"/>
      <c r="I38" s="55">
        <v>125</v>
      </c>
      <c r="J38" s="37"/>
      <c r="K38" s="62" t="s">
        <v>62</v>
      </c>
    </row>
    <row r="39" spans="1:16" x14ac:dyDescent="0.25">
      <c r="A39" s="42" t="s">
        <v>34</v>
      </c>
      <c r="B39" s="38" t="s">
        <v>37</v>
      </c>
      <c r="E39" s="30"/>
      <c r="F39" s="18"/>
      <c r="G39" s="56">
        <f>SUM(G36+G37+G38)</f>
        <v>21568.305409999972</v>
      </c>
      <c r="H39" s="37"/>
      <c r="I39" s="56">
        <f>SUM(I36+I37+I38)</f>
        <v>18210</v>
      </c>
      <c r="J39" s="37"/>
      <c r="K39" s="64">
        <f>(G39-I39)/I39%</f>
        <v>18.442094508511651</v>
      </c>
    </row>
    <row r="40" spans="1:16" ht="5.0999999999999996" customHeight="1" x14ac:dyDescent="0.25">
      <c r="A40" s="42"/>
      <c r="B40" s="38"/>
      <c r="E40" s="30"/>
      <c r="F40" s="18"/>
      <c r="G40" s="32"/>
      <c r="H40" s="37"/>
      <c r="I40" s="43"/>
      <c r="J40" s="37"/>
      <c r="K40" s="43"/>
    </row>
    <row r="41" spans="1:16" s="19" customFormat="1" x14ac:dyDescent="0.25">
      <c r="G41" s="31"/>
      <c r="H41" s="36"/>
      <c r="I41" s="31"/>
      <c r="J41" s="36"/>
      <c r="K41" s="31"/>
    </row>
    <row r="42" spans="1:16" s="19" customFormat="1" x14ac:dyDescent="0.25">
      <c r="G42" s="31"/>
      <c r="H42" s="36"/>
      <c r="I42" s="31"/>
      <c r="J42" s="36"/>
      <c r="K42" s="31"/>
    </row>
    <row r="43" spans="1:16" x14ac:dyDescent="0.25">
      <c r="B43" s="35"/>
      <c r="C43" s="35"/>
      <c r="D43" s="35"/>
      <c r="E43" s="35"/>
      <c r="F43" s="35"/>
      <c r="G43" s="36"/>
      <c r="H43" s="36"/>
      <c r="I43" s="31"/>
      <c r="J43" s="36"/>
      <c r="K43" s="31"/>
    </row>
  </sheetData>
  <pageMargins left="1.1023622047244095" right="0.70866141732283472" top="0.78740157480314965" bottom="0.78740157480314965" header="0.31496062992125984" footer="0.31496062992125984"/>
  <pageSetup paperSize="8" orientation="portrait" r:id="rId1"/>
  <headerFooter scaleWithDoc="0">
    <oddFooter>&amp;L&amp;"Trebuchet MS,Standard"&amp;9&amp;U&amp;K808080Anlage     I
&amp;USeite      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showGridLines="0" zoomScale="80" zoomScaleNormal="80" workbookViewId="0">
      <selection activeCell="I23" sqref="A1:I23"/>
    </sheetView>
  </sheetViews>
  <sheetFormatPr baseColWidth="10" defaultColWidth="11.44140625" defaultRowHeight="13.2" x14ac:dyDescent="0.25"/>
  <cols>
    <col min="1" max="1" width="4.44140625" style="10" customWidth="1"/>
    <col min="2" max="2" width="2.88671875" style="10" customWidth="1"/>
    <col min="3" max="3" width="74.5546875" style="10" customWidth="1"/>
    <col min="4" max="4" width="3.109375" style="10" customWidth="1"/>
    <col min="5" max="5" width="13.6640625" style="15" customWidth="1"/>
    <col min="6" max="6" width="4.21875" style="15" customWidth="1"/>
    <col min="7" max="7" width="11.44140625" style="16" customWidth="1"/>
    <col min="8" max="8" width="2.33203125" style="10" customWidth="1"/>
    <col min="9" max="9" width="12.44140625" style="10" customWidth="1"/>
    <col min="10" max="10" width="11.44140625" style="10"/>
    <col min="11" max="11" width="15" style="10" customWidth="1"/>
    <col min="12" max="12" width="21.109375" style="10" customWidth="1"/>
    <col min="13" max="16384" width="11.44140625" style="10"/>
  </cols>
  <sheetData>
    <row r="1" spans="1:9" s="4" customFormat="1" ht="17.399999999999999" x14ac:dyDescent="0.3">
      <c r="A1" s="24" t="s">
        <v>42</v>
      </c>
      <c r="B1" s="20"/>
      <c r="C1" s="1"/>
      <c r="D1" s="1"/>
      <c r="E1" s="2"/>
      <c r="F1" s="2"/>
      <c r="G1" s="3"/>
    </row>
    <row r="2" spans="1:9" s="4" customFormat="1" ht="22.5" customHeight="1" x14ac:dyDescent="0.3">
      <c r="A2" s="25"/>
      <c r="B2" s="21"/>
      <c r="C2" s="1"/>
      <c r="D2" s="1"/>
      <c r="E2" s="2"/>
      <c r="F2" s="2"/>
      <c r="G2" s="3"/>
    </row>
    <row r="3" spans="1:9" s="4" customFormat="1" ht="15.75" customHeight="1" x14ac:dyDescent="0.3">
      <c r="A3" s="27"/>
      <c r="B3" s="27"/>
      <c r="C3" s="1"/>
      <c r="D3" s="1"/>
      <c r="E3" s="2"/>
      <c r="F3" s="2"/>
      <c r="G3" s="3"/>
    </row>
    <row r="4" spans="1:9" s="4" customFormat="1" ht="8.25" customHeight="1" x14ac:dyDescent="0.3">
      <c r="A4" s="5"/>
      <c r="B4" s="5"/>
      <c r="C4" s="1"/>
      <c r="D4" s="1"/>
      <c r="E4" s="2"/>
      <c r="F4" s="2"/>
      <c r="G4" s="3"/>
    </row>
    <row r="5" spans="1:9" s="4" customFormat="1" ht="15.75" customHeight="1" x14ac:dyDescent="0.3">
      <c r="A5" s="27" t="s">
        <v>38</v>
      </c>
      <c r="B5" s="27"/>
      <c r="C5" s="1"/>
      <c r="D5" s="1"/>
      <c r="E5" s="2"/>
      <c r="F5" s="2"/>
      <c r="G5" s="3"/>
    </row>
    <row r="6" spans="1:9" ht="12.75" customHeight="1" x14ac:dyDescent="0.25">
      <c r="A6" s="6"/>
      <c r="B6" s="6"/>
      <c r="C6" s="6"/>
      <c r="D6" s="6"/>
      <c r="E6" s="7"/>
      <c r="F6" s="7"/>
      <c r="G6" s="8"/>
      <c r="H6" s="6"/>
      <c r="I6" s="6"/>
    </row>
    <row r="7" spans="1:9" ht="12" customHeight="1" x14ac:dyDescent="0.25">
      <c r="A7" s="9"/>
      <c r="B7" s="9"/>
      <c r="C7" s="9"/>
      <c r="D7" s="9"/>
      <c r="E7" s="11"/>
      <c r="F7" s="11"/>
      <c r="G7" s="12"/>
    </row>
    <row r="8" spans="1:9" ht="12" customHeight="1" x14ac:dyDescent="0.25">
      <c r="A8" s="9"/>
      <c r="B8" s="9"/>
      <c r="C8" s="9"/>
      <c r="D8" s="9"/>
      <c r="E8" s="22" t="s">
        <v>43</v>
      </c>
      <c r="F8" s="11"/>
      <c r="G8" s="22" t="s">
        <v>41</v>
      </c>
      <c r="I8" s="10" t="s">
        <v>55</v>
      </c>
    </row>
    <row r="9" spans="1:9" ht="13.8" x14ac:dyDescent="0.25">
      <c r="E9" s="33" t="s">
        <v>54</v>
      </c>
      <c r="F9" s="34"/>
      <c r="G9" s="33" t="s">
        <v>54</v>
      </c>
      <c r="H9" s="14"/>
      <c r="I9" s="14" t="s">
        <v>61</v>
      </c>
    </row>
    <row r="10" spans="1:9" ht="6" customHeight="1" x14ac:dyDescent="0.25"/>
    <row r="11" spans="1:9" ht="18" customHeight="1" x14ac:dyDescent="0.25"/>
    <row r="12" spans="1:9" ht="18" customHeight="1" x14ac:dyDescent="0.25">
      <c r="A12" s="17" t="s">
        <v>4</v>
      </c>
      <c r="B12" s="10" t="s">
        <v>37</v>
      </c>
      <c r="E12" s="40">
        <v>21568.305409999972</v>
      </c>
      <c r="F12" s="36"/>
      <c r="G12" s="40">
        <v>18210</v>
      </c>
      <c r="I12" s="72">
        <f>(E12-G12)/G12%</f>
        <v>18.442094508511651</v>
      </c>
    </row>
    <row r="13" spans="1:9" ht="18" customHeight="1" x14ac:dyDescent="0.25">
      <c r="A13" s="17" t="s">
        <v>1</v>
      </c>
      <c r="B13" s="41" t="s">
        <v>50</v>
      </c>
      <c r="C13" s="41"/>
      <c r="E13" s="49"/>
      <c r="F13" s="36"/>
      <c r="G13" s="49"/>
      <c r="H13" s="28"/>
      <c r="I13" s="73"/>
    </row>
    <row r="14" spans="1:9" ht="18" customHeight="1" x14ac:dyDescent="0.25">
      <c r="A14" s="17"/>
      <c r="B14" s="10" t="s">
        <v>51</v>
      </c>
      <c r="E14" s="40"/>
      <c r="F14" s="36"/>
      <c r="G14" s="40"/>
      <c r="H14" s="28"/>
      <c r="I14" s="73"/>
    </row>
    <row r="15" spans="1:9" ht="18" customHeight="1" x14ac:dyDescent="0.25">
      <c r="A15" s="17"/>
      <c r="C15" s="10" t="s">
        <v>49</v>
      </c>
      <c r="E15" s="49">
        <v>-41</v>
      </c>
      <c r="F15" s="36"/>
      <c r="G15" s="49">
        <v>-28</v>
      </c>
      <c r="H15" s="28"/>
      <c r="I15" s="73">
        <f>(E15-G15)/G15%</f>
        <v>46.428571428571423</v>
      </c>
    </row>
    <row r="16" spans="1:9" ht="18" customHeight="1" x14ac:dyDescent="0.25">
      <c r="A16" s="17"/>
      <c r="C16" s="10" t="s">
        <v>52</v>
      </c>
      <c r="E16" s="49">
        <v>-13</v>
      </c>
      <c r="F16" s="36"/>
      <c r="G16" s="49">
        <v>-9</v>
      </c>
      <c r="H16" s="28"/>
      <c r="I16" s="73">
        <f>(E16-G16)/G16%</f>
        <v>44.444444444444443</v>
      </c>
    </row>
    <row r="17" spans="1:10" ht="18" customHeight="1" x14ac:dyDescent="0.25">
      <c r="A17" s="42"/>
      <c r="B17" s="19" t="s">
        <v>48</v>
      </c>
      <c r="C17" s="19"/>
      <c r="E17" s="60"/>
      <c r="F17" s="37"/>
      <c r="G17" s="60"/>
      <c r="H17" s="59"/>
      <c r="I17" s="73"/>
    </row>
    <row r="18" spans="1:10" ht="18" customHeight="1" x14ac:dyDescent="0.25">
      <c r="A18" s="17"/>
      <c r="C18" s="10" t="s">
        <v>53</v>
      </c>
      <c r="E18" s="40">
        <v>-897</v>
      </c>
      <c r="F18" s="36"/>
      <c r="G18" s="40">
        <v>32</v>
      </c>
      <c r="I18" s="74" t="s">
        <v>63</v>
      </c>
    </row>
    <row r="19" spans="1:10" ht="18" customHeight="1" x14ac:dyDescent="0.25">
      <c r="A19" s="46" t="s">
        <v>47</v>
      </c>
      <c r="B19" s="47" t="s">
        <v>46</v>
      </c>
      <c r="C19" s="47"/>
      <c r="D19" s="48"/>
      <c r="E19" s="54">
        <f>E12+E15+E18</f>
        <v>20630.305409999972</v>
      </c>
      <c r="F19" s="37"/>
      <c r="G19" s="54">
        <f>G12+G15+G18</f>
        <v>18214</v>
      </c>
      <c r="I19" s="75">
        <f>(E19-G19)/G19%</f>
        <v>13.266198583507038</v>
      </c>
    </row>
    <row r="20" spans="1:10" ht="18" customHeight="1" x14ac:dyDescent="0.25">
      <c r="A20" s="17"/>
      <c r="B20" s="10" t="s">
        <v>45</v>
      </c>
      <c r="E20" s="40">
        <v>20630</v>
      </c>
      <c r="F20" s="36"/>
      <c r="G20" s="40">
        <v>18214</v>
      </c>
      <c r="I20" s="73">
        <f>(E20-G20)/G20%</f>
        <v>13.264521796420336</v>
      </c>
    </row>
    <row r="21" spans="1:10" ht="18" customHeight="1" x14ac:dyDescent="0.25">
      <c r="A21" s="17"/>
      <c r="B21" s="10" t="s">
        <v>44</v>
      </c>
      <c r="E21" s="40">
        <v>0</v>
      </c>
      <c r="F21" s="36"/>
      <c r="G21" s="40">
        <v>0</v>
      </c>
      <c r="I21" s="73"/>
    </row>
    <row r="22" spans="1:10" ht="18" customHeight="1" x14ac:dyDescent="0.25">
      <c r="A22" s="46"/>
      <c r="B22" s="47"/>
      <c r="C22" s="47"/>
      <c r="D22" s="48"/>
      <c r="E22" s="54">
        <f>E20+E21</f>
        <v>20630</v>
      </c>
      <c r="F22" s="37"/>
      <c r="G22" s="54">
        <f>G20+G21</f>
        <v>18214</v>
      </c>
      <c r="I22" s="75">
        <f>(E22-G22)/G22%</f>
        <v>13.264521796420336</v>
      </c>
      <c r="J22" s="39"/>
    </row>
    <row r="23" spans="1:10" s="19" customFormat="1" ht="5.0999999999999996" customHeight="1" x14ac:dyDescent="0.25">
      <c r="E23" s="31"/>
      <c r="F23" s="36"/>
      <c r="G23" s="31"/>
      <c r="I23" s="70"/>
    </row>
    <row r="24" spans="1:10" s="19" customFormat="1" x14ac:dyDescent="0.25">
      <c r="E24" s="31"/>
      <c r="F24" s="36"/>
      <c r="G24" s="31"/>
      <c r="I24" s="70"/>
    </row>
    <row r="25" spans="1:10" x14ac:dyDescent="0.25">
      <c r="B25" s="35"/>
      <c r="C25" s="35"/>
      <c r="D25" s="35"/>
      <c r="E25" s="36"/>
      <c r="F25" s="36"/>
      <c r="G25" s="31"/>
      <c r="I25" s="70"/>
    </row>
    <row r="26" spans="1:10" x14ac:dyDescent="0.25">
      <c r="I26" s="70"/>
    </row>
    <row r="27" spans="1:10" x14ac:dyDescent="0.25">
      <c r="I27" s="70"/>
    </row>
    <row r="28" spans="1:10" x14ac:dyDescent="0.25">
      <c r="I28" s="70"/>
    </row>
    <row r="29" spans="1:10" x14ac:dyDescent="0.25">
      <c r="I29" s="70"/>
    </row>
    <row r="30" spans="1:10" x14ac:dyDescent="0.25">
      <c r="I30" s="70"/>
    </row>
    <row r="31" spans="1:10" x14ac:dyDescent="0.25">
      <c r="I31" s="70"/>
    </row>
    <row r="32" spans="1:10" x14ac:dyDescent="0.25">
      <c r="I32" s="70"/>
    </row>
    <row r="33" spans="9:9" x14ac:dyDescent="0.25">
      <c r="I33" s="70"/>
    </row>
    <row r="34" spans="9:9" x14ac:dyDescent="0.25">
      <c r="I34" s="70"/>
    </row>
    <row r="35" spans="9:9" x14ac:dyDescent="0.25">
      <c r="I35" s="70"/>
    </row>
    <row r="36" spans="9:9" x14ac:dyDescent="0.25">
      <c r="I36" s="70"/>
    </row>
    <row r="37" spans="9:9" x14ac:dyDescent="0.25">
      <c r="I37" s="9"/>
    </row>
    <row r="38" spans="9:9" x14ac:dyDescent="0.25">
      <c r="I38" s="71"/>
    </row>
    <row r="39" spans="9:9" x14ac:dyDescent="0.25">
      <c r="I39" s="19"/>
    </row>
  </sheetData>
  <printOptions horizontalCentered="1"/>
  <pageMargins left="1.1023622047244095" right="0.70866141732283472" top="0.98425196850393704" bottom="0.78740157480314965" header="0.51181102362204722" footer="0.31496062992125984"/>
  <pageSetup paperSize="8" scale="99" orientation="portrait" r:id="rId1"/>
  <headerFooter scaleWithDoc="0">
    <oddFooter>&amp;L&amp;"Trebuchet MS,Standard"&amp;9&amp;U&amp;K808080Anlage     I
&amp;USeite      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DFE8AA9265FE42B27A368B08EE79C6" ma:contentTypeVersion="0" ma:contentTypeDescription="Ein neues Dokument erstellen." ma:contentTypeScope="" ma:versionID="5b1d159b112de5f92997d7ad8bd37e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a0b19284-1c14-4d3e-b83a-2afecc464365</BSO999929>
</file>

<file path=customXml/itemProps1.xml><?xml version="1.0" encoding="utf-8"?>
<ds:datastoreItem xmlns:ds="http://schemas.openxmlformats.org/officeDocument/2006/customXml" ds:itemID="{2C492DB6-7361-44A2-831E-C115A881BD5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4657EB-05B9-4274-8ECA-C52162A6D4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C07C0-2926-4B43-BD86-E956F6210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E20D19E-A88B-45BE-8559-F89CD16F1A2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Gesamtergebnis-Rechnung Seite 1</vt:lpstr>
      <vt:lpstr>Gesamtergebnis-Rechnung Seite 2</vt:lpstr>
      <vt:lpstr>'Gesamtergebnis-Rechnung Seite 1'!Druckbereich</vt:lpstr>
      <vt:lpstr>'Gesamtergebnis-Rechnung Seite 2'!Druckbereich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Konzernbilanz ZRT u. ZRT Holding 1997</dc:title>
  <dc:creator>ZRT</dc:creator>
  <cp:lastModifiedBy>Renken, Birgit</cp:lastModifiedBy>
  <cp:lastPrinted>2017-04-06T14:02:41Z</cp:lastPrinted>
  <dcterms:created xsi:type="dcterms:W3CDTF">1999-11-01T08:18:13Z</dcterms:created>
  <dcterms:modified xsi:type="dcterms:W3CDTF">2017-04-06T14:02:47Z</dcterms:modified>
</cp:coreProperties>
</file>